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igg\Documents\CONS\DH\Developer Start Guide\"/>
    </mc:Choice>
  </mc:AlternateContent>
  <xr:revisionPtr revIDLastSave="0" documentId="13_ncr:1_{0A940A90-6998-4488-99FE-B27165236966}" xr6:coauthVersionLast="47" xr6:coauthVersionMax="47" xr10:uidLastSave="{00000000-0000-0000-0000-000000000000}"/>
  <bookViews>
    <workbookView xWindow="-120" yWindow="-120" windowWidth="20730" windowHeight="11160" xr2:uid="{D559A367-C2F6-4106-9E70-D177DEC96F83}"/>
  </bookViews>
  <sheets>
    <sheet name="Net She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 l="1"/>
  <c r="L6" i="2"/>
  <c r="J7" i="2"/>
  <c r="N7" i="2"/>
  <c r="D7" i="2" s="1"/>
  <c r="D8" i="2"/>
  <c r="D9" i="2"/>
  <c r="D10" i="2"/>
  <c r="H11" i="2"/>
  <c r="D11" i="2" s="1"/>
  <c r="J11" i="2"/>
  <c r="L11" i="2"/>
  <c r="D12" i="2"/>
  <c r="D13" i="2"/>
  <c r="D6" i="2" l="1"/>
  <c r="D15" i="2"/>
  <c r="J1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tc={7F49BA9A-4BAF-45CA-AF82-C99C38175C13}</author>
    <author>tc={1BD63FE8-90D3-4D8D-B458-B39315CC59E5}</author>
    <author>tc={E31E4DB5-B59E-4421-93A4-79D93BA22DA3}</author>
    <author>tc={C7789FA4-C98F-4688-9DBF-DD6AE6CFB7B7}</author>
    <author>tc={3DB82F61-AF49-4590-84CF-37870014F5A6}</author>
    <author>tc={30E959C4-7114-41FC-9CC8-61C62B089000}</author>
    <author>tc={1646594D-DDF8-4251-8495-691714A3490B}</author>
    <author>tc={29F6EB98-5545-492E-97F0-E5E9F97F2637}</author>
    <author>tc={0B3FD958-90F5-4FBE-B4B3-D41D5993500D}</author>
    <author>tc={D4F84423-170F-4FE3-90D2-BE14D2AAAF4E}</author>
  </authors>
  <commentList>
    <comment ref="M6" authorId="0" shapeId="0" xr:uid="{7F49BA9A-4BAF-45CA-AF82-C99C38175C13}">
      <text>
        <t>[Threaded comment]
Your version of Excel allows you to read this threaded comment; however, any edits to it will get removed if the file is opened in a newer version of Excel. Learn more: https://go.microsoft.com/fwlink/?linkid=870924
Comment:
    What the lender will charge for doing the loan. Also known as origination points or origination fees or points.</t>
      </text>
    </comment>
    <comment ref="Q6" authorId="1" shapeId="0" xr:uid="{1BD63FE8-90D3-4D8D-B458-B39315CC59E5}">
      <text>
        <t>[Threaded comment]
Your version of Excel allows you to read this threaded comment; however, any edits to it will get removed if the file is opened in a newer version of Excel. Learn more: https://go.microsoft.com/fwlink/?linkid=870924
Comment:
    To capture recoding fees, courier fees, notary fees, or any hazard insurance required.</t>
      </text>
    </comment>
    <comment ref="S6" authorId="2" shapeId="0" xr:uid="{E31E4DB5-B59E-4421-93A4-79D93BA22DA3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number of days from the estimated close of escrow to the end of the month. This is used to calculate pre-paid interest on the loan that will be charged when closing on the acquisition.</t>
      </text>
    </comment>
    <comment ref="H7" authorId="3" shapeId="0" xr:uid="{C7789FA4-C98F-4688-9DBF-DD6AE6CFB7B7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percentage of the loan compared to the total acquisition price of the property.</t>
      </text>
    </comment>
    <comment ref="O7" authorId="4" shapeId="0" xr:uid="{3DB82F61-AF49-4590-84CF-37870014F5A6}">
      <text>
        <t>[Threaded comment]
Your version of Excel allows you to read this threaded comment; however, any edits to it will get removed if the file is opened in a newer version of Excel. Learn more: https://go.microsoft.com/fwlink/?linkid=870924
Comment:
    HOA fees, utilities, landscaping, cleaning, and other misc. items that will have to be done to the property during ownership.</t>
      </text>
    </comment>
    <comment ref="S7" authorId="5" shapeId="0" xr:uid="{30E959C4-7114-41FC-9CC8-61C62B089000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amount of time estimated from close of escrow on purchase to close of escrow on re-sale of the property, including all construction time.</t>
      </text>
    </comment>
    <comment ref="G11" authorId="6" shapeId="0" xr:uid="{1646594D-DDF8-4251-8495-691714A3490B}">
      <text>
        <t>[Threaded comment]
Your version of Excel allows you to read this threaded comment; however, any edits to it will get removed if the file is opened in a newer version of Excel. Learn more: https://go.microsoft.com/fwlink/?linkid=870924
Comment:
    Documentary Transfer Taxes that will be due when re-selling the property. Certain cities, such as Redondo Beach and Los Angeles, charge an additional amount above the formula used. Refer to the city's website to get the best estimate.</t>
      </text>
    </comment>
    <comment ref="G12" authorId="7" shapeId="0" xr:uid="{29F6EB98-5545-492E-97F0-E5E9F97F2637}">
      <text>
        <t>[Threaded comment]
Your version of Excel allows you to read this threaded comment; however, any edits to it will get removed if the file is opened in a newer version of Excel. Learn more: https://go.microsoft.com/fwlink/?linkid=870924
Comment:
    Commission for the listing broker who will be representing the seller.</t>
      </text>
    </comment>
    <comment ref="G13" authorId="8" shapeId="0" xr:uid="{0B3FD958-90F5-4FBE-B4B3-D41D5993500D}">
      <text>
        <t>[Threaded comment]
Your version of Excel allows you to read this threaded comment; however, any edits to it will get removed if the file is opened in a newer version of Excel. Learn more: https://go.microsoft.com/fwlink/?linkid=870924
Comment:
    Commission for the selling broker who will be representing the buyer.</t>
      </text>
    </comment>
    <comment ref="G14" authorId="9" shapeId="0" xr:uid="{D4F84423-170F-4FE3-90D2-BE14D2AAAF4E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the margin between the estimated sales price and all expenses between A-I. It provides the best estimate of net profit, and will require adjustment until the number is 0. If the number is negative that is a loss. If the number is a positive, there is money left of the table that needs to be accounted for. Therefore, before finishing analysis this must be $0.</t>
      </text>
    </comment>
  </commentList>
</comments>
</file>

<file path=xl/sharedStrings.xml><?xml version="1.0" encoding="utf-8"?>
<sst xmlns="http://schemas.openxmlformats.org/spreadsheetml/2006/main" count="58" uniqueCount="55">
  <si>
    <t xml:space="preserve">Boxes in blue are variables that are changeable within this scenario. </t>
  </si>
  <si>
    <t xml:space="preserve">You are advised to adjust these based on your own area. </t>
  </si>
  <si>
    <t xml:space="preserve">NOTE: The formulas in this net sheet are designed around standards in LA county, outside of cities with their own documentary transfer taxes. </t>
  </si>
  <si>
    <t>Est. Sales Price</t>
  </si>
  <si>
    <t xml:space="preserve">Selling Price </t>
  </si>
  <si>
    <t>K</t>
  </si>
  <si>
    <t>&lt;-- This number should not be NEGATIVE. That means a loss on the deal.</t>
  </si>
  <si>
    <t xml:space="preserve">Max. Net Profit Available </t>
  </si>
  <si>
    <t>Net Profit</t>
  </si>
  <si>
    <t>J</t>
  </si>
  <si>
    <t>Buy. Agt.</t>
  </si>
  <si>
    <t xml:space="preserve">Commission </t>
  </si>
  <si>
    <t xml:space="preserve">I </t>
  </si>
  <si>
    <t>List. Agt.</t>
  </si>
  <si>
    <t>H</t>
  </si>
  <si>
    <t>Staging</t>
  </si>
  <si>
    <t>Misc. Fees</t>
  </si>
  <si>
    <t>Title Fees</t>
  </si>
  <si>
    <t>XO Fees</t>
  </si>
  <si>
    <t>DTT</t>
  </si>
  <si>
    <t xml:space="preserve">Selling Cost </t>
  </si>
  <si>
    <t>G</t>
  </si>
  <si>
    <t>Credit to Buyer</t>
  </si>
  <si>
    <t xml:space="preserve">Buyers CCS </t>
  </si>
  <si>
    <t>F</t>
  </si>
  <si>
    <t>Current Taxes</t>
  </si>
  <si>
    <t>Property Taxes</t>
  </si>
  <si>
    <t>E</t>
  </si>
  <si>
    <t>Misc.</t>
  </si>
  <si>
    <t xml:space="preserve">Pest </t>
  </si>
  <si>
    <t>Materials</t>
  </si>
  <si>
    <t>Labor</t>
  </si>
  <si>
    <t>Permits</t>
  </si>
  <si>
    <t xml:space="preserve">Construction </t>
  </si>
  <si>
    <t>D</t>
  </si>
  <si>
    <t>Months to Re-Sale</t>
  </si>
  <si>
    <t>Monthly Misc. Pmt.</t>
  </si>
  <si>
    <t>Monthly Loan Pmt.</t>
  </si>
  <si>
    <t>Int. Rate</t>
  </si>
  <si>
    <t>Loan Amt.</t>
  </si>
  <si>
    <t>Loan-To-Value</t>
  </si>
  <si>
    <t xml:space="preserve">Carry Costs </t>
  </si>
  <si>
    <t>C</t>
  </si>
  <si>
    <t>Days</t>
  </si>
  <si>
    <t>COE to End of Month</t>
  </si>
  <si>
    <t>Misc. &amp; Ins.</t>
  </si>
  <si>
    <t>Loan Doc Fees</t>
  </si>
  <si>
    <t>Loan Points</t>
  </si>
  <si>
    <t>Prepaid Interest</t>
  </si>
  <si>
    <t xml:space="preserve">Close Costs </t>
  </si>
  <si>
    <t>B</t>
  </si>
  <si>
    <t xml:space="preserve">Acquisition Price </t>
  </si>
  <si>
    <t>A</t>
  </si>
  <si>
    <t xml:space="preserve">A "Net Sheet" is a high level Back of the Envelope Analysis of a development project to estimate its profitability. </t>
  </si>
  <si>
    <t xml:space="preserve">NET 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</si>
</sst>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0" fontId="3" fillId="2" borderId="0" xfId="0" applyFont="1" applyFill="1"/>
    <xf numFmtId="44" fontId="2" fillId="2" borderId="0" xfId="2" applyFont="1" applyFill="1"/>
    <xf numFmtId="0" fontId="4" fillId="2" borderId="0" xfId="0" applyFont="1" applyFill="1" applyAlignment="1">
      <alignment vertical="center"/>
    </xf>
    <xf numFmtId="164" fontId="2" fillId="2" borderId="0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165" fontId="5" fillId="3" borderId="2" xfId="2" applyNumberFormat="1" applyFont="1" applyFill="1" applyBorder="1"/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164" fontId="2" fillId="2" borderId="4" xfId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165" fontId="5" fillId="0" borderId="2" xfId="2" applyNumberFormat="1" applyFont="1" applyFill="1" applyBorder="1"/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164" fontId="2" fillId="2" borderId="6" xfId="1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10" fontId="2" fillId="3" borderId="7" xfId="3" applyNumberFormat="1" applyFont="1" applyFill="1" applyBorder="1" applyAlignment="1">
      <alignment horizontal="left"/>
    </xf>
    <xf numFmtId="0" fontId="4" fillId="2" borderId="7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4" fillId="2" borderId="11" xfId="0" applyFont="1" applyFill="1" applyBorder="1"/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5" fontId="2" fillId="3" borderId="7" xfId="2" applyNumberFormat="1" applyFont="1" applyFill="1" applyBorder="1" applyAlignment="1">
      <alignment horizontal="left"/>
    </xf>
    <xf numFmtId="165" fontId="2" fillId="2" borderId="7" xfId="2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horizontal="left" wrapText="1"/>
    </xf>
    <xf numFmtId="44" fontId="4" fillId="2" borderId="7" xfId="0" applyNumberFormat="1" applyFont="1" applyFill="1" applyBorder="1" applyAlignment="1">
      <alignment horizontal="left"/>
    </xf>
    <xf numFmtId="43" fontId="4" fillId="2" borderId="7" xfId="1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4" fillId="2" borderId="0" xfId="0" applyFont="1" applyFill="1" applyAlignment="1">
      <alignment wrapText="1"/>
    </xf>
    <xf numFmtId="10" fontId="2" fillId="3" borderId="7" xfId="0" applyNumberFormat="1" applyFont="1" applyFill="1" applyBorder="1" applyAlignment="1">
      <alignment horizontal="left"/>
    </xf>
    <xf numFmtId="165" fontId="4" fillId="2" borderId="7" xfId="2" applyNumberFormat="1" applyFont="1" applyFill="1" applyBorder="1" applyAlignment="1">
      <alignment horizontal="left" wrapText="1"/>
    </xf>
    <xf numFmtId="9" fontId="2" fillId="3" borderId="7" xfId="3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166" fontId="2" fillId="3" borderId="7" xfId="3" applyNumberFormat="1" applyFont="1" applyFill="1" applyBorder="1" applyAlignment="1">
      <alignment horizontal="left"/>
    </xf>
    <xf numFmtId="44" fontId="2" fillId="2" borderId="7" xfId="2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13" xfId="0" applyFont="1" applyFill="1" applyBorder="1" applyAlignment="1">
      <alignment vertical="center"/>
    </xf>
    <xf numFmtId="164" fontId="2" fillId="3" borderId="1" xfId="1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right"/>
    </xf>
    <xf numFmtId="0" fontId="4" fillId="2" borderId="0" xfId="0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 Higgins" id="{6E59C48A-141F-41AC-9305-75EAE63CFA04}" userId="cb4cabefef5dc647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6" dT="2021-06-06T21:59:46.10" personId="{6E59C48A-141F-41AC-9305-75EAE63CFA04}" id="{7F49BA9A-4BAF-45CA-AF82-C99C38175C13}">
    <text>What the lender will charge for doing the loan. Also known as origination points or origination fees or points.</text>
  </threadedComment>
  <threadedComment ref="Q6" dT="2021-06-06T21:59:14.70" personId="{6E59C48A-141F-41AC-9305-75EAE63CFA04}" id="{1BD63FE8-90D3-4D8D-B458-B39315CC59E5}">
    <text>To capture recoding fees, courier fees, notary fees, or any hazard insurance required.</text>
  </threadedComment>
  <threadedComment ref="S6" dT="2021-06-06T21:58:29.42" personId="{6E59C48A-141F-41AC-9305-75EAE63CFA04}" id="{E31E4DB5-B59E-4421-93A4-79D93BA22DA3}">
    <text>The number of days from the estimated close of escrow to the end of the month. This is used to calculate pre-paid interest on the loan that will be charged when closing on the acquisition.</text>
  </threadedComment>
  <threadedComment ref="H7" dT="2021-06-06T21:56:18.86" personId="{6E59C48A-141F-41AC-9305-75EAE63CFA04}" id="{C7789FA4-C98F-4688-9DBF-DD6AE6CFB7B7}">
    <text>The percentage of the loan compared to the total acquisition price of the property.</text>
  </threadedComment>
  <threadedComment ref="O7" dT="2021-06-06T21:57:20.02" personId="{6E59C48A-141F-41AC-9305-75EAE63CFA04}" id="{3DB82F61-AF49-4590-84CF-37870014F5A6}">
    <text>HOA fees, utilities, landscaping, cleaning, and other misc. items that will have to be done to the property during ownership.</text>
  </threadedComment>
  <threadedComment ref="S7" dT="2021-06-06T21:57:57.95" personId="{6E59C48A-141F-41AC-9305-75EAE63CFA04}" id="{30E959C4-7114-41FC-9CC8-61C62B089000}">
    <text>The amount of time estimated from close of escrow on purchase to close of escrow on re-sale of the property, including all construction time.</text>
  </threadedComment>
  <threadedComment ref="G11" dT="2021-06-06T22:01:04.35" personId="{6E59C48A-141F-41AC-9305-75EAE63CFA04}" id="{1646594D-DDF8-4251-8495-691714A3490B}">
    <text>Documentary Transfer Taxes that will be due when re-selling the property. Certain cities, such as Redondo Beach and Los Angeles, charge an additional amount above the formula used. Refer to the city's website to get the best estimate.</text>
  </threadedComment>
  <threadedComment ref="G12" dT="2021-06-06T22:01:24.61" personId="{6E59C48A-141F-41AC-9305-75EAE63CFA04}" id="{29F6EB98-5545-492E-97F0-E5E9F97F2637}">
    <text>Commission for the listing broker who will be representing the seller.</text>
  </threadedComment>
  <threadedComment ref="G13" dT="2021-06-06T22:01:53.93" personId="{6E59C48A-141F-41AC-9305-75EAE63CFA04}" id="{0B3FD958-90F5-4FBE-B4B3-D41D5993500D}">
    <text>Commission for the selling broker who will be representing the buyer.</text>
  </threadedComment>
  <threadedComment ref="G14" dT="2021-06-06T22:03:33.15" personId="{6E59C48A-141F-41AC-9305-75EAE63CFA04}" id="{D4F84423-170F-4FE3-90D2-BE14D2AAAF4E}">
    <text>This is the margin between the estimated sales price and all expenses between A-I. It provides the best estimate of net profit, and will require adjustment until the number is 0. If the number is negative that is a loss. If the number is a positive, there is money left of the table that needs to be accounted for. Therefore, before finishing analysis this must be $0.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B61A1-BAD1-40B2-8D11-CF1D426C862C}">
  <dimension ref="B1:U19"/>
  <sheetViews>
    <sheetView tabSelected="1" zoomScale="70" zoomScaleNormal="70" workbookViewId="0">
      <selection activeCell="D8" sqref="D8"/>
    </sheetView>
  </sheetViews>
  <sheetFormatPr defaultRowHeight="21" x14ac:dyDescent="0.35"/>
  <cols>
    <col min="1" max="1" width="4" style="1" customWidth="1"/>
    <col min="2" max="2" width="6.28515625" style="1" customWidth="1"/>
    <col min="3" max="3" width="2.7109375" style="1" customWidth="1"/>
    <col min="4" max="4" width="20.7109375" style="1" customWidth="1"/>
    <col min="5" max="5" width="24.140625" style="1" customWidth="1"/>
    <col min="6" max="6" width="2.42578125" style="1" customWidth="1"/>
    <col min="7" max="7" width="14.7109375" style="1" customWidth="1"/>
    <col min="8" max="8" width="14.85546875" style="1" customWidth="1"/>
    <col min="9" max="9" width="12.5703125" style="1" customWidth="1"/>
    <col min="10" max="10" width="15.5703125" style="1" bestFit="1" customWidth="1"/>
    <col min="11" max="11" width="14.85546875" style="1" customWidth="1"/>
    <col min="12" max="12" width="18.5703125" style="1" bestFit="1" customWidth="1"/>
    <col min="13" max="13" width="14.7109375" style="1" customWidth="1"/>
    <col min="14" max="14" width="11.5703125" style="1" bestFit="1" customWidth="1"/>
    <col min="15" max="15" width="14.28515625" style="1" customWidth="1"/>
    <col min="16" max="16" width="11.5703125" style="1" bestFit="1" customWidth="1"/>
    <col min="17" max="17" width="9.28515625" style="1" customWidth="1"/>
    <col min="18" max="18" width="11.140625" style="1" bestFit="1" customWidth="1"/>
    <col min="19" max="19" width="17.5703125" style="1" customWidth="1"/>
    <col min="20" max="20" width="9.7109375" style="1" customWidth="1"/>
    <col min="21" max="21" width="7.28515625" style="1" bestFit="1" customWidth="1"/>
    <col min="22" max="16384" width="9.140625" style="1"/>
  </cols>
  <sheetData>
    <row r="1" spans="2:21" x14ac:dyDescent="0.35">
      <c r="B1" s="50" t="s">
        <v>54</v>
      </c>
    </row>
    <row r="2" spans="2:21" x14ac:dyDescent="0.35">
      <c r="B2" s="1" t="s">
        <v>53</v>
      </c>
    </row>
    <row r="4" spans="2:21" ht="21.75" thickBot="1" x14ac:dyDescent="0.4">
      <c r="C4" s="49"/>
      <c r="D4" s="48"/>
      <c r="E4" s="47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2:21" x14ac:dyDescent="0.35">
      <c r="C5" s="46" t="s">
        <v>52</v>
      </c>
      <c r="D5" s="45">
        <v>420000</v>
      </c>
      <c r="E5" s="44" t="s">
        <v>51</v>
      </c>
      <c r="F5" s="4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2:21" ht="42" x14ac:dyDescent="0.35">
      <c r="C6" s="22" t="s">
        <v>50</v>
      </c>
      <c r="D6" s="21">
        <f>SUM(H6,J6,L6,P6,R6)</f>
        <v>5775</v>
      </c>
      <c r="E6" s="20" t="s">
        <v>49</v>
      </c>
      <c r="F6" s="19"/>
      <c r="G6" s="32" t="s">
        <v>18</v>
      </c>
      <c r="H6" s="31">
        <f>((D5/1000)*2)+500</f>
        <v>1340</v>
      </c>
      <c r="I6" s="32" t="s">
        <v>17</v>
      </c>
      <c r="J6" s="30">
        <v>900</v>
      </c>
      <c r="K6" s="32" t="s">
        <v>48</v>
      </c>
      <c r="L6" s="42">
        <f>((J7*L7)/360)*T6</f>
        <v>1190</v>
      </c>
      <c r="M6" s="32" t="s">
        <v>47</v>
      </c>
      <c r="N6" s="41">
        <v>0.02</v>
      </c>
      <c r="O6" s="32" t="s">
        <v>46</v>
      </c>
      <c r="P6" s="30">
        <v>1545</v>
      </c>
      <c r="Q6" s="32" t="s">
        <v>45</v>
      </c>
      <c r="R6" s="30">
        <v>800</v>
      </c>
      <c r="S6" s="32" t="s">
        <v>44</v>
      </c>
      <c r="T6" s="35">
        <v>15</v>
      </c>
      <c r="U6" s="40" t="s">
        <v>43</v>
      </c>
    </row>
    <row r="7" spans="2:21" ht="45.75" customHeight="1" x14ac:dyDescent="0.35">
      <c r="C7" s="22" t="s">
        <v>42</v>
      </c>
      <c r="D7" s="21">
        <f>(N7+P7)*T7</f>
        <v>28380</v>
      </c>
      <c r="E7" s="20" t="s">
        <v>41</v>
      </c>
      <c r="F7" s="19"/>
      <c r="G7" s="32" t="s">
        <v>40</v>
      </c>
      <c r="H7" s="39">
        <v>0.85</v>
      </c>
      <c r="I7" s="32" t="s">
        <v>39</v>
      </c>
      <c r="J7" s="31">
        <f>H7*D5</f>
        <v>357000</v>
      </c>
      <c r="K7" s="38" t="s">
        <v>38</v>
      </c>
      <c r="L7" s="37">
        <v>0.08</v>
      </c>
      <c r="M7" s="32" t="s">
        <v>37</v>
      </c>
      <c r="N7" s="31">
        <f>(J7*L7)/12</f>
        <v>2380</v>
      </c>
      <c r="O7" s="36" t="s">
        <v>36</v>
      </c>
      <c r="P7" s="30">
        <v>200</v>
      </c>
      <c r="Q7" s="16"/>
      <c r="R7" s="16"/>
      <c r="S7" s="32" t="s">
        <v>35</v>
      </c>
      <c r="T7" s="35">
        <v>11</v>
      </c>
      <c r="U7" s="15"/>
    </row>
    <row r="8" spans="2:21" x14ac:dyDescent="0.35">
      <c r="C8" s="22" t="s">
        <v>34</v>
      </c>
      <c r="D8" s="21">
        <f>SUM(H8,J8,L8,N8,P8)</f>
        <v>32550</v>
      </c>
      <c r="E8" s="20" t="s">
        <v>33</v>
      </c>
      <c r="F8" s="19"/>
      <c r="G8" s="17" t="s">
        <v>32</v>
      </c>
      <c r="H8" s="30">
        <v>5000</v>
      </c>
      <c r="I8" s="34" t="s">
        <v>31</v>
      </c>
      <c r="J8" s="30">
        <v>15000</v>
      </c>
      <c r="K8" s="17" t="s">
        <v>30</v>
      </c>
      <c r="L8" s="30">
        <v>10000</v>
      </c>
      <c r="M8" s="33" t="s">
        <v>29</v>
      </c>
      <c r="N8" s="30">
        <v>800</v>
      </c>
      <c r="O8" s="17" t="s">
        <v>28</v>
      </c>
      <c r="P8" s="30">
        <v>1750</v>
      </c>
      <c r="Q8" s="16"/>
      <c r="R8" s="16"/>
      <c r="S8" s="16"/>
      <c r="T8" s="16"/>
      <c r="U8" s="15"/>
    </row>
    <row r="9" spans="2:21" ht="42" x14ac:dyDescent="0.35">
      <c r="C9" s="22" t="s">
        <v>27</v>
      </c>
      <c r="D9" s="21">
        <f>(T7/6)*H9</f>
        <v>12503.333333333332</v>
      </c>
      <c r="E9" s="20" t="s">
        <v>26</v>
      </c>
      <c r="F9" s="19"/>
      <c r="G9" s="32" t="s">
        <v>25</v>
      </c>
      <c r="H9" s="30">
        <v>6820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5"/>
    </row>
    <row r="10" spans="2:21" ht="42" x14ac:dyDescent="0.35">
      <c r="C10" s="22" t="s">
        <v>24</v>
      </c>
      <c r="D10" s="21">
        <f>SUM(H10)</f>
        <v>0</v>
      </c>
      <c r="E10" s="20" t="s">
        <v>23</v>
      </c>
      <c r="F10" s="19"/>
      <c r="G10" s="32" t="s">
        <v>22</v>
      </c>
      <c r="H10" s="30">
        <v>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5"/>
    </row>
    <row r="11" spans="2:21" x14ac:dyDescent="0.35">
      <c r="C11" s="22" t="s">
        <v>21</v>
      </c>
      <c r="D11" s="21">
        <f>SUM(H11,J11,L11,N11,P11)</f>
        <v>6490</v>
      </c>
      <c r="E11" s="20" t="s">
        <v>20</v>
      </c>
      <c r="F11" s="19"/>
      <c r="G11" s="17" t="s">
        <v>19</v>
      </c>
      <c r="H11" s="31">
        <f>(H15/1000)*1.1</f>
        <v>715.00000000000011</v>
      </c>
      <c r="I11" s="17" t="s">
        <v>18</v>
      </c>
      <c r="J11" s="31">
        <f>((H15/1000)*2)+500</f>
        <v>1800</v>
      </c>
      <c r="K11" s="17" t="s">
        <v>17</v>
      </c>
      <c r="L11" s="31">
        <f>((H15/1000)*1.5)</f>
        <v>975</v>
      </c>
      <c r="M11" s="17" t="s">
        <v>16</v>
      </c>
      <c r="N11" s="30">
        <v>1000</v>
      </c>
      <c r="O11" s="17" t="s">
        <v>15</v>
      </c>
      <c r="P11" s="30">
        <v>2000</v>
      </c>
      <c r="Q11" s="16"/>
      <c r="R11" s="16"/>
      <c r="S11" s="16"/>
      <c r="T11" s="16"/>
      <c r="U11" s="15"/>
    </row>
    <row r="12" spans="2:21" x14ac:dyDescent="0.35">
      <c r="C12" s="22" t="s">
        <v>14</v>
      </c>
      <c r="D12" s="21">
        <f>H12*H15</f>
        <v>13000</v>
      </c>
      <c r="E12" s="29" t="s">
        <v>11</v>
      </c>
      <c r="F12" s="28"/>
      <c r="G12" s="27" t="s">
        <v>13</v>
      </c>
      <c r="H12" s="23">
        <v>0.02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5"/>
    </row>
    <row r="13" spans="2:21" x14ac:dyDescent="0.35">
      <c r="C13" s="22" t="s">
        <v>12</v>
      </c>
      <c r="D13" s="21">
        <f>H13*H15</f>
        <v>13000</v>
      </c>
      <c r="E13" s="20" t="s">
        <v>11</v>
      </c>
      <c r="F13" s="19"/>
      <c r="G13" s="24" t="s">
        <v>10</v>
      </c>
      <c r="H13" s="23">
        <v>0.02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5"/>
    </row>
    <row r="14" spans="2:21" x14ac:dyDescent="0.35">
      <c r="C14" s="22" t="s">
        <v>9</v>
      </c>
      <c r="D14" s="21">
        <v>118302</v>
      </c>
      <c r="E14" s="20" t="s">
        <v>8</v>
      </c>
      <c r="F14" s="19"/>
      <c r="G14" s="17" t="s">
        <v>7</v>
      </c>
      <c r="H14" s="16"/>
      <c r="I14" s="16"/>
      <c r="J14" s="18">
        <f>H15-D15</f>
        <v>-0.33333333325572312</v>
      </c>
      <c r="K14" s="17" t="s">
        <v>6</v>
      </c>
      <c r="L14" s="16"/>
      <c r="M14" s="16"/>
      <c r="N14" s="16"/>
      <c r="O14" s="16"/>
      <c r="P14" s="16"/>
      <c r="Q14" s="16"/>
      <c r="R14" s="16"/>
      <c r="S14" s="16"/>
      <c r="T14" s="16"/>
      <c r="U14" s="15"/>
    </row>
    <row r="15" spans="2:21" ht="42.75" thickBot="1" x14ac:dyDescent="0.4">
      <c r="C15" s="14" t="s">
        <v>5</v>
      </c>
      <c r="D15" s="13">
        <f>SUM(D5:D14)</f>
        <v>650000.33333333326</v>
      </c>
      <c r="E15" s="12" t="s">
        <v>4</v>
      </c>
      <c r="F15" s="11"/>
      <c r="G15" s="10" t="s">
        <v>3</v>
      </c>
      <c r="H15" s="9">
        <v>650000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7"/>
    </row>
    <row r="16" spans="2:21" x14ac:dyDescent="0.35">
      <c r="C16" s="6"/>
      <c r="D16" s="5"/>
      <c r="E16" s="4"/>
      <c r="F16" s="4"/>
    </row>
    <row r="17" spans="2:4" ht="19.5" customHeight="1" x14ac:dyDescent="0.35">
      <c r="B17" s="2" t="s">
        <v>2</v>
      </c>
      <c r="D17" s="3"/>
    </row>
    <row r="18" spans="2:4" ht="12.75" customHeight="1" x14ac:dyDescent="0.35">
      <c r="B18" s="2" t="s">
        <v>1</v>
      </c>
    </row>
    <row r="19" spans="2:4" ht="15" customHeight="1" x14ac:dyDescent="0.35">
      <c r="B19" s="2" t="s">
        <v>0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Higgins</dc:creator>
  <cp:lastModifiedBy>D Higgins</cp:lastModifiedBy>
  <dcterms:created xsi:type="dcterms:W3CDTF">2021-06-06T21:53:37Z</dcterms:created>
  <dcterms:modified xsi:type="dcterms:W3CDTF">2021-06-06T22:03:50Z</dcterms:modified>
</cp:coreProperties>
</file>